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5" windowWidth="14805" windowHeight="795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'1КВ'!$A$1:$E$51</definedName>
    <definedName name="_xlnm.Print_Area" localSheetId="1">'2кв'!$A$1:$E$55</definedName>
    <definedName name="_xlnm.Print_Area" localSheetId="2">'3кв'!$A$1:$E$52</definedName>
    <definedName name="_xlnm.Print_Area" localSheetId="3">'4кв'!$A$1:$E$52</definedName>
    <definedName name="_xlnm.Print_Area" localSheetId="4">отчет!$A$1:$C$44</definedName>
  </definedNames>
  <calcPr calcId="152511"/>
</workbook>
</file>

<file path=xl/calcChain.xml><?xml version="1.0" encoding="utf-8"?>
<calcChain xmlns="http://schemas.openxmlformats.org/spreadsheetml/2006/main">
  <c r="C12" i="27" l="1"/>
  <c r="C9" i="27"/>
  <c r="B52" i="26"/>
  <c r="E24" i="23" l="1"/>
  <c r="C24" i="27"/>
  <c r="C22" i="27"/>
  <c r="C23" i="27"/>
  <c r="C21" i="27"/>
  <c r="C18" i="27" s="1"/>
  <c r="C17" i="27"/>
  <c r="C15" i="27"/>
  <c r="C16" i="27"/>
  <c r="C14" i="27"/>
  <c r="C20" i="27"/>
  <c r="C10" i="27"/>
  <c r="C11" i="27"/>
  <c r="C8" i="27"/>
  <c r="C6" i="27"/>
  <c r="C32" i="27"/>
  <c r="C26" i="27" l="1"/>
  <c r="C27" i="27" l="1"/>
  <c r="B50" i="26"/>
  <c r="B49" i="26"/>
  <c r="E25" i="26"/>
  <c r="E23" i="26"/>
  <c r="E22" i="26"/>
  <c r="E27" i="26" l="1"/>
  <c r="B51" i="26" s="1"/>
  <c r="E28" i="25"/>
  <c r="E26" i="25"/>
  <c r="E28" i="24" l="1"/>
  <c r="B50" i="25" l="1"/>
  <c r="B49" i="25"/>
  <c r="E23" i="25"/>
  <c r="E22" i="25"/>
  <c r="B51" i="25" s="1"/>
  <c r="B53" i="24"/>
  <c r="B52" i="24"/>
  <c r="E23" i="24"/>
  <c r="E22" i="24"/>
  <c r="E31" i="24" s="1"/>
  <c r="B54" i="24" s="1"/>
  <c r="E26" i="23" l="1"/>
  <c r="E25" i="23"/>
  <c r="B49" i="23" l="1"/>
  <c r="B48" i="23"/>
  <c r="E23" i="23"/>
  <c r="E22" i="23"/>
  <c r="E27" i="23" l="1"/>
  <c r="B50" i="23" s="1"/>
  <c r="B51" i="23" s="1"/>
  <c r="B49" i="24" s="1"/>
  <c r="B55" i="24" s="1"/>
  <c r="B46" i="25" s="1"/>
  <c r="B52" i="25" s="1"/>
  <c r="B45" i="26" s="1"/>
</calcChain>
</file>

<file path=xl/sharedStrings.xml><?xml version="1.0" encoding="utf-8"?>
<sst xmlns="http://schemas.openxmlformats.org/spreadsheetml/2006/main" count="290" uniqueCount="117">
  <si>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</si>
  <si>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</si>
  <si>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</si>
  <si>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</si>
  <si>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</si>
  <si>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</si>
  <si>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</si>
  <si>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</si>
  <si>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</si>
  <si>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</si>
  <si>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</si>
  <si>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</si>
  <si>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</si>
  <si>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</si>
  <si>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</si>
  <si>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</si>
  <si>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</si>
  <si>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</si>
  <si>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</si>
  <si>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</si>
  <si>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</si>
  <si>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</si>
  <si>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</si>
  <si>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</si>
  <si>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пер.Шмидта,15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</si>
  <si>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пер.Шмидта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</si>
  <si>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</si>
  <si>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</si>
  <si>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</si>
  <si>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</si>
  <si>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</si>
  <si>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</si>
  <si>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№72  от   01.04.2016 г.</t>
    </r>
  </si>
  <si>
    <t xml:space="preserve">определена приложением № 9 к договору </t>
  </si>
  <si>
    <t xml:space="preserve">Оплачено </t>
  </si>
  <si>
    <t>Расходы по содержанию и тек.ремонту</t>
  </si>
  <si>
    <t xml:space="preserve">Общехозяйственные расходы </t>
  </si>
  <si>
    <t xml:space="preserve">Итого остаток на конец  квартала </t>
  </si>
  <si>
    <t xml:space="preserve">Остаток на начало квартала 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</si>
  <si>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 xml:space="preserve"> Дзюбы Екатерины Сергеевны</t>
    </r>
  </si>
  <si>
    <t>Общая площадь квартир - 1261м2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</si>
  <si>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№20,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№б/н от 29.10.2018 г.</t>
    </r>
  </si>
  <si>
    <t>Заказчик - Собственники МКД, в лице председателя совета дома Дзюбы Е.С.</t>
  </si>
  <si>
    <t>интернет ТТК</t>
  </si>
  <si>
    <t xml:space="preserve">Услуги по содержанию многоквартирного дома </t>
  </si>
  <si>
    <t>интернет Ростелеком</t>
  </si>
  <si>
    <t>ч/ч</t>
  </si>
  <si>
    <t>Предъявлено населению 91170,3руб.</t>
  </si>
  <si>
    <t>за 1 квартал 2023 года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</si>
  <si>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</si>
  <si>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"31" 03 2023 г.</t>
  </si>
  <si>
    <t>Замена участка ХВС в подвале</t>
  </si>
  <si>
    <t>январь</t>
  </si>
  <si>
    <t>Ремонт ГВС и ХВС</t>
  </si>
  <si>
    <t>март</t>
  </si>
  <si>
    <t xml:space="preserve">           2. Всего за период с "01" 01 2023 г. по "31" 03 2023 г. выполнено работ (оказано услуг) на общую сумму  девяносто три тысячи четыреста двадцать восемь рублей 59 копеек.</t>
  </si>
  <si>
    <t>Исполнитель - ООО ЖКХ "Локомотив", в лице директора Бовкун А.А.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</si>
  <si>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</si>
  <si>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</si>
  <si>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</si>
  <si>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</si>
  <si>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</si>
  <si>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</si>
  <si>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 xml:space="preserve">           2. Всего за период с "01" 07 2023 г. по "30" 09 2023 г. выполнено работ (оказано услуг) на общую сумму  девяносто три тысячи четыреста двадцать восемь рублей 59 копеек.</t>
  </si>
  <si>
    <t>опиловка веток(кв 12)</t>
  </si>
  <si>
    <t xml:space="preserve">май </t>
  </si>
  <si>
    <t>июнь</t>
  </si>
  <si>
    <t>Окраска МАФ (смета)</t>
  </si>
  <si>
    <t>Окраска скамеек (смета)</t>
  </si>
  <si>
    <t>покраска урн (кв20) смета</t>
  </si>
  <si>
    <t>Поверка, ремонт ОДПУ ТЭ</t>
  </si>
  <si>
    <t xml:space="preserve">           2. Всего за период с "01" 04 2023 г. по "30" 06 2023 г. выполнено работ (оказано услуг) на общую сумму  девяносто четыре тысячи сто шестнадцать рублей 38 копеек.</t>
  </si>
  <si>
    <t>Предъявлено населению 91170,3</t>
  </si>
  <si>
    <t>замена затвора отопления</t>
  </si>
  <si>
    <t>июль</t>
  </si>
  <si>
    <t>Тех.диагностирование ВДГО</t>
  </si>
  <si>
    <t>Предъявлено населению 101129,47</t>
  </si>
  <si>
    <t>за 4 квартал 2023 года</t>
  </si>
  <si>
    <t>31.12.2023 г.</t>
  </si>
  <si>
    <t>4 квартал</t>
  </si>
  <si>
    <t>Замена участка КНС 2 подъезд</t>
  </si>
  <si>
    <t>ноябрь</t>
  </si>
  <si>
    <t xml:space="preserve">           2. Всего за период с "01" 10 2023 г. по "31" 12 2023 г. выполнено работ (оказано услуг) на общую сумму  девяносто четыре тысячи четыреста восемьдесят шесть рублей 06 копеек.</t>
  </si>
  <si>
    <t>Предъявлено населению 99333,27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</si>
  <si>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</si>
  <si>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</si>
  <si>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</si>
  <si>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</si>
  <si>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</si>
  <si>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</si>
  <si>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</si>
  <si>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</si>
  <si>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</si>
  <si>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</si>
  <si>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</si>
  <si>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</si>
  <si>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</si>
  <si>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</si>
  <si>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</si>
  <si>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</si>
  <si>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</si>
  <si>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</si>
  <si>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</si>
  <si>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</si>
  <si>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</si>
  <si>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пер. Шмидта, д. 15</t>
  </si>
  <si>
    <t>Начислено всего 382803,34</t>
  </si>
  <si>
    <t>Оплачено за размещение оборудования в МОП интернет Ростелеком</t>
  </si>
  <si>
    <t>Оплачено за размещение оборудования в МОП интернет ТТК</t>
  </si>
  <si>
    <t xml:space="preserve">   * Тех.диагностирование ВДГО</t>
  </si>
  <si>
    <t>Непредвиденные работы 56,5 ч/ч</t>
  </si>
  <si>
    <t xml:space="preserve">   * Поверка, ремонт ОДПУ ТЭ</t>
  </si>
  <si>
    <t xml:space="preserve">   * Окраска МАФ (смета)</t>
  </si>
  <si>
    <t xml:space="preserve">   * Окраска скамеек (смета)</t>
  </si>
  <si>
    <t xml:space="preserve">   * Покраска урн (кв.20) (смета)</t>
  </si>
  <si>
    <t>Администр. за кв.2</t>
  </si>
  <si>
    <t>Оплачено администрацией за кв.2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</si>
</sst>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12" fillId="0" borderId="0" xfId="0" applyFont="1"/>
    <xf numFmtId="0" fontId="3" fillId="0" borderId="1" xfId="0" applyFont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>
      <alignment horizontal="left" wrapText="1"/>
    </xf>
    <xf numFmtId="164" fontId="7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0" applyNumberFormat="1" applyFont="1"/>
    <xf numFmtId="0" fontId="10" fillId="0" borderId="1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4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16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85546875" style="2" customWidth="1"/>
    <col min="5" max="5" width="14.57031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3" t="s">
        <v>11</v>
      </c>
      <c r="B1" s="73"/>
      <c r="C1" s="73"/>
      <c r="D1" s="73"/>
      <c r="E1" s="73"/>
    </row>
    <row r="2" spans="1:5" ht="33.75" customHeight="1" x14ac:dyDescent="0.25">
      <c r="A2" s="74" t="s">
        <v>12</v>
      </c>
      <c r="B2" s="75"/>
      <c r="C2" s="75"/>
      <c r="D2" s="75"/>
      <c r="E2" s="75"/>
    </row>
    <row r="3" spans="1:5" x14ac:dyDescent="0.25">
      <c r="A3" s="76" t="s">
        <v>48</v>
      </c>
      <c r="B3" s="76"/>
      <c r="C3" s="76"/>
      <c r="D3" s="76"/>
      <c r="E3" s="76"/>
    </row>
    <row r="4" spans="1:5" s="1" customFormat="1" ht="15.75" x14ac:dyDescent="0.25">
      <c r="A4" s="18" t="s">
        <v>13</v>
      </c>
      <c r="B4" s="4"/>
      <c r="C4" s="4"/>
      <c r="D4" s="77" t="s">
        <v>50</v>
      </c>
      <c r="E4" s="77"/>
    </row>
    <row r="5" spans="1:5" x14ac:dyDescent="0.25">
      <c r="A5" s="27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7" t="s">
        <v>24</v>
      </c>
      <c r="B7" s="67"/>
      <c r="C7" s="67"/>
      <c r="D7" s="67"/>
      <c r="E7" s="67"/>
    </row>
    <row r="8" spans="1:5" x14ac:dyDescent="0.25">
      <c r="A8" s="69" t="s">
        <v>1</v>
      </c>
      <c r="B8" s="69"/>
      <c r="C8" s="69"/>
      <c r="D8" s="69"/>
      <c r="E8" s="69"/>
    </row>
    <row r="9" spans="1:5" ht="13.9" customHeight="1" x14ac:dyDescent="0.25">
      <c r="A9" s="64" t="s">
        <v>39</v>
      </c>
      <c r="B9" s="64"/>
      <c r="C9" s="64"/>
      <c r="D9" s="64"/>
      <c r="E9" s="64"/>
    </row>
    <row r="10" spans="1:5" ht="24.75" customHeight="1" x14ac:dyDescent="0.25">
      <c r="A10" s="70" t="s">
        <v>14</v>
      </c>
      <c r="B10" s="71"/>
      <c r="C10" s="71"/>
      <c r="D10" s="71"/>
      <c r="E10" s="71"/>
    </row>
    <row r="11" spans="1:5" ht="29.25" customHeight="1" x14ac:dyDescent="0.25">
      <c r="A11" s="64" t="s">
        <v>41</v>
      </c>
      <c r="B11" s="64"/>
      <c r="C11" s="64"/>
      <c r="D11" s="64"/>
      <c r="E11" s="64"/>
    </row>
    <row r="12" spans="1:5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49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7" ht="29.25" customHeight="1" x14ac:dyDescent="0.25">
      <c r="A17" s="65" t="s">
        <v>17</v>
      </c>
      <c r="B17" s="65"/>
      <c r="C17" s="65"/>
      <c r="D17" s="65"/>
      <c r="E17" s="65"/>
    </row>
    <row r="18" spans="1:7" ht="60.75" customHeight="1" x14ac:dyDescent="0.25">
      <c r="A18" s="65" t="s">
        <v>32</v>
      </c>
      <c r="B18" s="65"/>
      <c r="C18" s="65"/>
      <c r="D18" s="65"/>
      <c r="E18" s="65"/>
    </row>
    <row r="19" spans="1:7" ht="31.5" customHeight="1" x14ac:dyDescent="0.25">
      <c r="A19" s="63" t="s">
        <v>25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2">
        <v>1261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44</v>
      </c>
      <c r="B22" s="9" t="s">
        <v>33</v>
      </c>
      <c r="C22" s="3" t="s">
        <v>4</v>
      </c>
      <c r="D22" s="3">
        <v>15</v>
      </c>
      <c r="E22" s="8">
        <f>D22*F20*G20</f>
        <v>56745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14753.699999999999</v>
      </c>
    </row>
    <row r="24" spans="1:7" x14ac:dyDescent="0.25">
      <c r="A24" s="17" t="s">
        <v>26</v>
      </c>
      <c r="B24" s="9" t="s">
        <v>27</v>
      </c>
      <c r="C24" s="3" t="s">
        <v>28</v>
      </c>
      <c r="D24" s="3"/>
      <c r="E24" s="8">
        <f>16197.22+541.77</f>
        <v>16738.989999999998</v>
      </c>
    </row>
    <row r="25" spans="1:7" x14ac:dyDescent="0.25">
      <c r="A25" s="23" t="s">
        <v>51</v>
      </c>
      <c r="B25" s="9" t="s">
        <v>52</v>
      </c>
      <c r="C25" s="3" t="s">
        <v>46</v>
      </c>
      <c r="D25" s="3">
        <v>6</v>
      </c>
      <c r="E25" s="8">
        <f>6*235.95</f>
        <v>1415.6999999999998</v>
      </c>
    </row>
    <row r="26" spans="1:7" x14ac:dyDescent="0.25">
      <c r="A26" s="23" t="s">
        <v>53</v>
      </c>
      <c r="B26" s="9" t="s">
        <v>54</v>
      </c>
      <c r="C26" s="3" t="s">
        <v>46</v>
      </c>
      <c r="D26" s="3">
        <v>16</v>
      </c>
      <c r="E26" s="8">
        <f>16*235.95</f>
        <v>3775.2</v>
      </c>
    </row>
    <row r="27" spans="1:7" s="14" customFormat="1" ht="14.25" x14ac:dyDescent="0.2">
      <c r="A27" s="10" t="s">
        <v>29</v>
      </c>
      <c r="B27" s="11"/>
      <c r="C27" s="12"/>
      <c r="D27" s="12"/>
      <c r="E27" s="13">
        <f>SUM(E22:E26)</f>
        <v>93428.59</v>
      </c>
    </row>
    <row r="29" spans="1:7" ht="36" customHeight="1" x14ac:dyDescent="0.25">
      <c r="A29" s="64" t="s">
        <v>55</v>
      </c>
      <c r="B29" s="64"/>
      <c r="C29" s="64"/>
      <c r="D29" s="64"/>
      <c r="E29" s="64"/>
    </row>
    <row r="30" spans="1:7" ht="28.5" customHeight="1" x14ac:dyDescent="0.25">
      <c r="A30" s="65" t="s">
        <v>21</v>
      </c>
      <c r="B30" s="65"/>
      <c r="C30" s="65"/>
      <c r="D30" s="65"/>
      <c r="E30" s="65"/>
    </row>
    <row r="31" spans="1:7" x14ac:dyDescent="0.25">
      <c r="A31" s="65" t="s">
        <v>20</v>
      </c>
      <c r="B31" s="65"/>
      <c r="C31" s="65"/>
      <c r="D31" s="65"/>
      <c r="E31" s="65"/>
    </row>
    <row r="32" spans="1:7" ht="28.5" customHeight="1" x14ac:dyDescent="0.25">
      <c r="A32" s="65" t="s">
        <v>30</v>
      </c>
      <c r="B32" s="65"/>
      <c r="C32" s="65"/>
      <c r="D32" s="65"/>
      <c r="E32" s="65"/>
    </row>
    <row r="33" spans="1:5" x14ac:dyDescent="0.25">
      <c r="A33" s="65" t="s">
        <v>18</v>
      </c>
      <c r="B33" s="65"/>
      <c r="C33" s="65"/>
      <c r="D33" s="65"/>
      <c r="E33" s="65"/>
    </row>
    <row r="34" spans="1:5" x14ac:dyDescent="0.25">
      <c r="A34" s="24"/>
      <c r="B34" s="24"/>
      <c r="C34" s="24"/>
      <c r="D34" s="24"/>
      <c r="E34" s="24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18</v>
      </c>
      <c r="B36" s="65"/>
      <c r="C36" s="65"/>
      <c r="D36" s="65"/>
      <c r="E36" s="65"/>
    </row>
    <row r="37" spans="1:5" x14ac:dyDescent="0.25">
      <c r="A37" s="67" t="s">
        <v>56</v>
      </c>
      <c r="B37" s="67"/>
      <c r="C37" s="67"/>
      <c r="D37" s="67"/>
      <c r="E37" s="5"/>
    </row>
    <row r="38" spans="1:5" x14ac:dyDescent="0.25">
      <c r="B38" s="62" t="s">
        <v>19</v>
      </c>
      <c r="C38" s="62"/>
      <c r="D38" s="62"/>
      <c r="E38" s="6" t="s">
        <v>6</v>
      </c>
    </row>
    <row r="39" spans="1:5" x14ac:dyDescent="0.25">
      <c r="A39" s="26"/>
      <c r="B39" s="26"/>
      <c r="C39" s="26"/>
      <c r="D39" s="26"/>
      <c r="E39" s="26"/>
    </row>
    <row r="40" spans="1:5" x14ac:dyDescent="0.25">
      <c r="A40" s="68" t="s">
        <v>42</v>
      </c>
      <c r="B40" s="68"/>
      <c r="C40" s="68"/>
      <c r="D40" s="68"/>
      <c r="E40" s="68"/>
    </row>
    <row r="41" spans="1:5" x14ac:dyDescent="0.25">
      <c r="B41" s="62" t="s">
        <v>19</v>
      </c>
      <c r="C41" s="62"/>
      <c r="D41" s="62"/>
      <c r="E41" s="6" t="s">
        <v>6</v>
      </c>
    </row>
    <row r="43" spans="1:5" x14ac:dyDescent="0.25">
      <c r="A43" s="2" t="s">
        <v>40</v>
      </c>
    </row>
    <row r="44" spans="1:5" x14ac:dyDescent="0.25">
      <c r="A44" s="14" t="s">
        <v>31</v>
      </c>
    </row>
    <row r="45" spans="1:5" x14ac:dyDescent="0.25">
      <c r="A45" s="2" t="s">
        <v>38</v>
      </c>
      <c r="B45" s="19">
        <v>8237.1</v>
      </c>
    </row>
    <row r="46" spans="1:5" ht="30" customHeight="1" x14ac:dyDescent="0.25">
      <c r="A46" s="25" t="s">
        <v>47</v>
      </c>
      <c r="B46" s="20"/>
    </row>
    <row r="47" spans="1:5" x14ac:dyDescent="0.25">
      <c r="A47" s="2" t="s">
        <v>34</v>
      </c>
      <c r="B47" s="20">
        <v>86478.03</v>
      </c>
    </row>
    <row r="48" spans="1:5" x14ac:dyDescent="0.25">
      <c r="A48" s="2" t="s">
        <v>45</v>
      </c>
      <c r="B48" s="20">
        <f>350*3</f>
        <v>1050</v>
      </c>
    </row>
    <row r="49" spans="1:4" x14ac:dyDescent="0.25">
      <c r="A49" s="2" t="s">
        <v>43</v>
      </c>
      <c r="B49" s="21">
        <f>3*110</f>
        <v>330</v>
      </c>
    </row>
    <row r="50" spans="1:4" ht="15.6" customHeight="1" x14ac:dyDescent="0.25">
      <c r="A50" s="2" t="s">
        <v>35</v>
      </c>
      <c r="B50" s="20">
        <f>E27</f>
        <v>93428.59</v>
      </c>
    </row>
    <row r="51" spans="1:4" x14ac:dyDescent="0.25">
      <c r="A51" s="15" t="s">
        <v>37</v>
      </c>
      <c r="B51" s="19">
        <f>B45+B47+B48+B49-B50</f>
        <v>2666.5400000000081</v>
      </c>
    </row>
    <row r="55" spans="1:4" x14ac:dyDescent="0.25">
      <c r="D55" s="22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D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20" zoomScaleSheetLayoutView="100" workbookViewId="0">
      <selection activeCell="E24" sqref="E24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85546875" style="2" customWidth="1"/>
    <col min="5" max="5" width="14.57031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3" t="s">
        <v>11</v>
      </c>
      <c r="B1" s="73"/>
      <c r="C1" s="73"/>
      <c r="D1" s="73"/>
      <c r="E1" s="73"/>
    </row>
    <row r="2" spans="1:5" ht="33.75" customHeight="1" x14ac:dyDescent="0.25">
      <c r="A2" s="74" t="s">
        <v>12</v>
      </c>
      <c r="B2" s="75"/>
      <c r="C2" s="75"/>
      <c r="D2" s="75"/>
      <c r="E2" s="75"/>
    </row>
    <row r="3" spans="1:5" x14ac:dyDescent="0.25">
      <c r="A3" s="76" t="s">
        <v>57</v>
      </c>
      <c r="B3" s="76"/>
      <c r="C3" s="76"/>
      <c r="D3" s="76"/>
      <c r="E3" s="76"/>
    </row>
    <row r="4" spans="1:5" s="1" customFormat="1" ht="15.75" x14ac:dyDescent="0.25">
      <c r="A4" s="18" t="s">
        <v>13</v>
      </c>
      <c r="B4" s="4"/>
      <c r="C4" s="4"/>
      <c r="D4" s="77" t="s">
        <v>58</v>
      </c>
      <c r="E4" s="77"/>
    </row>
    <row r="5" spans="1:5" x14ac:dyDescent="0.25">
      <c r="A5" s="31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7" t="s">
        <v>24</v>
      </c>
      <c r="B7" s="67"/>
      <c r="C7" s="67"/>
      <c r="D7" s="67"/>
      <c r="E7" s="67"/>
    </row>
    <row r="8" spans="1:5" x14ac:dyDescent="0.25">
      <c r="A8" s="69" t="s">
        <v>1</v>
      </c>
      <c r="B8" s="69"/>
      <c r="C8" s="69"/>
      <c r="D8" s="69"/>
      <c r="E8" s="69"/>
    </row>
    <row r="9" spans="1:5" ht="13.9" customHeight="1" x14ac:dyDescent="0.25">
      <c r="A9" s="64" t="s">
        <v>39</v>
      </c>
      <c r="B9" s="64"/>
      <c r="C9" s="64"/>
      <c r="D9" s="64"/>
      <c r="E9" s="64"/>
    </row>
    <row r="10" spans="1:5" ht="24.75" customHeight="1" x14ac:dyDescent="0.25">
      <c r="A10" s="70" t="s">
        <v>14</v>
      </c>
      <c r="B10" s="71"/>
      <c r="C10" s="71"/>
      <c r="D10" s="71"/>
      <c r="E10" s="71"/>
    </row>
    <row r="11" spans="1:5" ht="29.25" customHeight="1" x14ac:dyDescent="0.25">
      <c r="A11" s="64" t="s">
        <v>41</v>
      </c>
      <c r="B11" s="64"/>
      <c r="C11" s="64"/>
      <c r="D11" s="64"/>
      <c r="E11" s="64"/>
    </row>
    <row r="12" spans="1:5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49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7" ht="29.25" customHeight="1" x14ac:dyDescent="0.25">
      <c r="A17" s="65" t="s">
        <v>17</v>
      </c>
      <c r="B17" s="65"/>
      <c r="C17" s="65"/>
      <c r="D17" s="65"/>
      <c r="E17" s="65"/>
    </row>
    <row r="18" spans="1:7" ht="60.75" customHeight="1" x14ac:dyDescent="0.25">
      <c r="A18" s="65" t="s">
        <v>32</v>
      </c>
      <c r="B18" s="65"/>
      <c r="C18" s="65"/>
      <c r="D18" s="65"/>
      <c r="E18" s="65"/>
    </row>
    <row r="19" spans="1:7" ht="31.5" customHeight="1" x14ac:dyDescent="0.25">
      <c r="A19" s="63" t="s">
        <v>25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2">
        <v>1261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44</v>
      </c>
      <c r="B22" s="9" t="s">
        <v>33</v>
      </c>
      <c r="C22" s="3" t="s">
        <v>4</v>
      </c>
      <c r="D22" s="3">
        <v>15</v>
      </c>
      <c r="E22" s="8">
        <f>D22*F20*G20</f>
        <v>56745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3.9</v>
      </c>
      <c r="E23" s="8">
        <f>D23*F20*G20</f>
        <v>14753.699999999999</v>
      </c>
    </row>
    <row r="24" spans="1:7" x14ac:dyDescent="0.25">
      <c r="A24" s="17" t="s">
        <v>26</v>
      </c>
      <c r="B24" s="9" t="s">
        <v>59</v>
      </c>
      <c r="C24" s="3" t="s">
        <v>28</v>
      </c>
      <c r="D24" s="3"/>
      <c r="E24" s="8">
        <v>71.680000000000007</v>
      </c>
    </row>
    <row r="25" spans="1:7" x14ac:dyDescent="0.25">
      <c r="A25" s="17" t="s">
        <v>70</v>
      </c>
      <c r="B25" s="9" t="s">
        <v>59</v>
      </c>
      <c r="C25" s="3" t="s">
        <v>28</v>
      </c>
      <c r="D25" s="3"/>
      <c r="E25" s="8">
        <v>8800</v>
      </c>
    </row>
    <row r="26" spans="1:7" x14ac:dyDescent="0.25">
      <c r="A26" s="23" t="s">
        <v>67</v>
      </c>
      <c r="B26" s="9" t="s">
        <v>65</v>
      </c>
      <c r="C26" s="3" t="s">
        <v>28</v>
      </c>
      <c r="D26" s="3"/>
      <c r="E26" s="8">
        <v>9331.25</v>
      </c>
    </row>
    <row r="27" spans="1:7" x14ac:dyDescent="0.25">
      <c r="A27" s="23" t="s">
        <v>68</v>
      </c>
      <c r="B27" s="9" t="s">
        <v>65</v>
      </c>
      <c r="C27" s="3" t="s">
        <v>28</v>
      </c>
      <c r="D27" s="3"/>
      <c r="E27" s="8">
        <v>2646.4</v>
      </c>
    </row>
    <row r="28" spans="1:7" x14ac:dyDescent="0.25">
      <c r="A28" s="23" t="s">
        <v>64</v>
      </c>
      <c r="B28" s="9" t="s">
        <v>66</v>
      </c>
      <c r="C28" s="3" t="s">
        <v>46</v>
      </c>
      <c r="D28" s="3">
        <v>4.5</v>
      </c>
      <c r="E28" s="8">
        <f>D28*235.95</f>
        <v>1061.7749999999999</v>
      </c>
    </row>
    <row r="29" spans="1:7" x14ac:dyDescent="0.25">
      <c r="A29" s="23" t="s">
        <v>69</v>
      </c>
      <c r="B29" s="9" t="s">
        <v>66</v>
      </c>
      <c r="C29" s="3" t="s">
        <v>28</v>
      </c>
      <c r="D29" s="3"/>
      <c r="E29" s="8">
        <v>706.57</v>
      </c>
    </row>
    <row r="30" spans="1:7" x14ac:dyDescent="0.25">
      <c r="A30" s="23"/>
      <c r="B30" s="9"/>
      <c r="C30" s="3"/>
      <c r="D30" s="3"/>
      <c r="E30" s="8"/>
    </row>
    <row r="31" spans="1:7" s="14" customFormat="1" ht="14.25" x14ac:dyDescent="0.2">
      <c r="A31" s="10" t="s">
        <v>29</v>
      </c>
      <c r="B31" s="11"/>
      <c r="C31" s="12"/>
      <c r="D31" s="12"/>
      <c r="E31" s="13">
        <f>SUM(E22:E30)</f>
        <v>94116.374999999985</v>
      </c>
    </row>
    <row r="33" spans="1:5" ht="36" customHeight="1" x14ac:dyDescent="0.25">
      <c r="A33" s="64" t="s">
        <v>71</v>
      </c>
      <c r="B33" s="64"/>
      <c r="C33" s="64"/>
      <c r="D33" s="64"/>
      <c r="E33" s="64"/>
    </row>
    <row r="34" spans="1:5" ht="28.5" customHeight="1" x14ac:dyDescent="0.25">
      <c r="A34" s="65" t="s">
        <v>21</v>
      </c>
      <c r="B34" s="65"/>
      <c r="C34" s="65"/>
      <c r="D34" s="65"/>
      <c r="E34" s="65"/>
    </row>
    <row r="35" spans="1:5" x14ac:dyDescent="0.25">
      <c r="A35" s="65" t="s">
        <v>20</v>
      </c>
      <c r="B35" s="65"/>
      <c r="C35" s="65"/>
      <c r="D35" s="65"/>
      <c r="E35" s="65"/>
    </row>
    <row r="36" spans="1:5" ht="28.5" customHeight="1" x14ac:dyDescent="0.25">
      <c r="A36" s="65" t="s">
        <v>30</v>
      </c>
      <c r="B36" s="65"/>
      <c r="C36" s="65"/>
      <c r="D36" s="65"/>
      <c r="E36" s="65"/>
    </row>
    <row r="37" spans="1:5" x14ac:dyDescent="0.25">
      <c r="A37" s="65" t="s">
        <v>18</v>
      </c>
      <c r="B37" s="65"/>
      <c r="C37" s="65"/>
      <c r="D37" s="65"/>
      <c r="E37" s="65"/>
    </row>
    <row r="38" spans="1:5" x14ac:dyDescent="0.25">
      <c r="A38" s="28"/>
      <c r="B38" s="28"/>
      <c r="C38" s="28"/>
      <c r="D38" s="28"/>
      <c r="E38" s="28"/>
    </row>
    <row r="39" spans="1:5" x14ac:dyDescent="0.25">
      <c r="A39" s="66" t="s">
        <v>5</v>
      </c>
      <c r="B39" s="66"/>
      <c r="C39" s="66"/>
      <c r="D39" s="66"/>
      <c r="E39" s="66"/>
    </row>
    <row r="40" spans="1:5" x14ac:dyDescent="0.25">
      <c r="A40" s="65" t="s">
        <v>18</v>
      </c>
      <c r="B40" s="65"/>
      <c r="C40" s="65"/>
      <c r="D40" s="65"/>
      <c r="E40" s="65"/>
    </row>
    <row r="41" spans="1:5" x14ac:dyDescent="0.25">
      <c r="A41" s="67" t="s">
        <v>56</v>
      </c>
      <c r="B41" s="67"/>
      <c r="C41" s="67"/>
      <c r="D41" s="67"/>
      <c r="E41" s="5"/>
    </row>
    <row r="42" spans="1:5" x14ac:dyDescent="0.25">
      <c r="B42" s="62" t="s">
        <v>19</v>
      </c>
      <c r="C42" s="62"/>
      <c r="D42" s="62"/>
      <c r="E42" s="6" t="s">
        <v>6</v>
      </c>
    </row>
    <row r="43" spans="1:5" x14ac:dyDescent="0.25">
      <c r="A43" s="30"/>
      <c r="B43" s="30"/>
      <c r="C43" s="30"/>
      <c r="D43" s="30"/>
      <c r="E43" s="30"/>
    </row>
    <row r="44" spans="1:5" x14ac:dyDescent="0.25">
      <c r="A44" s="68" t="s">
        <v>42</v>
      </c>
      <c r="B44" s="68"/>
      <c r="C44" s="68"/>
      <c r="D44" s="68"/>
      <c r="E44" s="68"/>
    </row>
    <row r="45" spans="1:5" x14ac:dyDescent="0.25">
      <c r="B45" s="62" t="s">
        <v>19</v>
      </c>
      <c r="C45" s="62"/>
      <c r="D45" s="62"/>
      <c r="E45" s="6" t="s">
        <v>6</v>
      </c>
    </row>
    <row r="47" spans="1:5" x14ac:dyDescent="0.25">
      <c r="A47" s="2" t="s">
        <v>40</v>
      </c>
    </row>
    <row r="48" spans="1:5" x14ac:dyDescent="0.25">
      <c r="A48" s="14" t="s">
        <v>31</v>
      </c>
    </row>
    <row r="49" spans="1:4" x14ac:dyDescent="0.25">
      <c r="A49" s="2" t="s">
        <v>38</v>
      </c>
      <c r="B49" s="19">
        <f>'1КВ'!B51</f>
        <v>2666.5400000000081</v>
      </c>
    </row>
    <row r="50" spans="1:4" x14ac:dyDescent="0.25">
      <c r="A50" s="29" t="s">
        <v>72</v>
      </c>
      <c r="B50" s="20"/>
    </row>
    <row r="51" spans="1:4" x14ac:dyDescent="0.25">
      <c r="A51" s="2" t="s">
        <v>34</v>
      </c>
      <c r="B51" s="20">
        <v>90730.41</v>
      </c>
    </row>
    <row r="52" spans="1:4" x14ac:dyDescent="0.25">
      <c r="A52" s="2" t="s">
        <v>45</v>
      </c>
      <c r="B52" s="20">
        <f>350*3</f>
        <v>1050</v>
      </c>
    </row>
    <row r="53" spans="1:4" x14ac:dyDescent="0.25">
      <c r="A53" s="2" t="s">
        <v>43</v>
      </c>
      <c r="B53" s="21">
        <f>3*110</f>
        <v>330</v>
      </c>
    </row>
    <row r="54" spans="1:4" ht="15.6" customHeight="1" x14ac:dyDescent="0.25">
      <c r="A54" s="2" t="s">
        <v>35</v>
      </c>
      <c r="B54" s="20">
        <f>E31</f>
        <v>94116.374999999985</v>
      </c>
    </row>
    <row r="55" spans="1:4" x14ac:dyDescent="0.25">
      <c r="A55" s="15" t="s">
        <v>37</v>
      </c>
      <c r="B55" s="19">
        <f>B49+B51+B52+B53-B54</f>
        <v>660.57500000002619</v>
      </c>
    </row>
    <row r="59" spans="1:4" x14ac:dyDescent="0.25">
      <c r="D59" s="22"/>
    </row>
  </sheetData>
  <mergeCells count="30">
    <mergeCell ref="B45:D45"/>
    <mergeCell ref="A20:E20"/>
    <mergeCell ref="A33:E33"/>
    <mergeCell ref="A34:E34"/>
    <mergeCell ref="A35:E35"/>
    <mergeCell ref="A36:E36"/>
    <mergeCell ref="A37:E37"/>
    <mergeCell ref="A39:E39"/>
    <mergeCell ref="A40:E40"/>
    <mergeCell ref="A41:D41"/>
    <mergeCell ref="B42:D42"/>
    <mergeCell ref="A44:E4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19" zoomScaleSheetLayoutView="100" workbookViewId="0">
      <selection activeCell="E24" sqref="E24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85546875" style="2" customWidth="1"/>
    <col min="5" max="5" width="14.57031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3" t="s">
        <v>11</v>
      </c>
      <c r="B1" s="73"/>
      <c r="C1" s="73"/>
      <c r="D1" s="73"/>
      <c r="E1" s="73"/>
    </row>
    <row r="2" spans="1:5" ht="33.75" customHeight="1" x14ac:dyDescent="0.25">
      <c r="A2" s="74" t="s">
        <v>12</v>
      </c>
      <c r="B2" s="75"/>
      <c r="C2" s="75"/>
      <c r="D2" s="75"/>
      <c r="E2" s="75"/>
    </row>
    <row r="3" spans="1:5" x14ac:dyDescent="0.25">
      <c r="A3" s="76" t="s">
        <v>60</v>
      </c>
      <c r="B3" s="76"/>
      <c r="C3" s="76"/>
      <c r="D3" s="76"/>
      <c r="E3" s="76"/>
    </row>
    <row r="4" spans="1:5" s="1" customFormat="1" ht="15.75" x14ac:dyDescent="0.25">
      <c r="A4" s="18" t="s">
        <v>13</v>
      </c>
      <c r="B4" s="4"/>
      <c r="C4" s="4"/>
      <c r="D4" s="77" t="s">
        <v>61</v>
      </c>
      <c r="E4" s="77"/>
    </row>
    <row r="5" spans="1:5" x14ac:dyDescent="0.25">
      <c r="A5" s="31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7" t="s">
        <v>24</v>
      </c>
      <c r="B7" s="67"/>
      <c r="C7" s="67"/>
      <c r="D7" s="67"/>
      <c r="E7" s="67"/>
    </row>
    <row r="8" spans="1:5" x14ac:dyDescent="0.25">
      <c r="A8" s="69" t="s">
        <v>1</v>
      </c>
      <c r="B8" s="69"/>
      <c r="C8" s="69"/>
      <c r="D8" s="69"/>
      <c r="E8" s="69"/>
    </row>
    <row r="9" spans="1:5" ht="13.9" customHeight="1" x14ac:dyDescent="0.25">
      <c r="A9" s="64" t="s">
        <v>39</v>
      </c>
      <c r="B9" s="64"/>
      <c r="C9" s="64"/>
      <c r="D9" s="64"/>
      <c r="E9" s="64"/>
    </row>
    <row r="10" spans="1:5" ht="24.75" customHeight="1" x14ac:dyDescent="0.25">
      <c r="A10" s="70" t="s">
        <v>14</v>
      </c>
      <c r="B10" s="71"/>
      <c r="C10" s="71"/>
      <c r="D10" s="71"/>
      <c r="E10" s="71"/>
    </row>
    <row r="11" spans="1:5" ht="29.25" customHeight="1" x14ac:dyDescent="0.25">
      <c r="A11" s="64" t="s">
        <v>41</v>
      </c>
      <c r="B11" s="64"/>
      <c r="C11" s="64"/>
      <c r="D11" s="64"/>
      <c r="E11" s="64"/>
    </row>
    <row r="12" spans="1:5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49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7" ht="29.25" customHeight="1" x14ac:dyDescent="0.25">
      <c r="A17" s="65" t="s">
        <v>17</v>
      </c>
      <c r="B17" s="65"/>
      <c r="C17" s="65"/>
      <c r="D17" s="65"/>
      <c r="E17" s="65"/>
    </row>
    <row r="18" spans="1:7" ht="60.75" customHeight="1" x14ac:dyDescent="0.25">
      <c r="A18" s="65" t="s">
        <v>32</v>
      </c>
      <c r="B18" s="65"/>
      <c r="C18" s="65"/>
      <c r="D18" s="65"/>
      <c r="E18" s="65"/>
    </row>
    <row r="19" spans="1:7" ht="31.5" customHeight="1" x14ac:dyDescent="0.25">
      <c r="A19" s="63" t="s">
        <v>25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2">
        <v>1261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44</v>
      </c>
      <c r="B22" s="9" t="s">
        <v>33</v>
      </c>
      <c r="C22" s="3" t="s">
        <v>4</v>
      </c>
      <c r="D22" s="3">
        <v>16.78</v>
      </c>
      <c r="E22" s="8">
        <f>D22*F20*G20</f>
        <v>63478.740000000005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16493.88</v>
      </c>
    </row>
    <row r="24" spans="1:7" x14ac:dyDescent="0.25">
      <c r="A24" s="17" t="s">
        <v>26</v>
      </c>
      <c r="B24" s="9" t="s">
        <v>62</v>
      </c>
      <c r="C24" s="3" t="s">
        <v>28</v>
      </c>
      <c r="D24" s="3"/>
      <c r="E24" s="8">
        <v>4754.62</v>
      </c>
    </row>
    <row r="25" spans="1:7" x14ac:dyDescent="0.25">
      <c r="A25" s="37" t="s">
        <v>75</v>
      </c>
      <c r="B25" s="9" t="s">
        <v>62</v>
      </c>
      <c r="C25" s="3" t="s">
        <v>28</v>
      </c>
      <c r="D25" s="3"/>
      <c r="E25" s="8">
        <v>5400</v>
      </c>
    </row>
    <row r="26" spans="1:7" x14ac:dyDescent="0.25">
      <c r="A26" s="36" t="s">
        <v>73</v>
      </c>
      <c r="B26" s="9" t="s">
        <v>74</v>
      </c>
      <c r="C26" s="3" t="s">
        <v>46</v>
      </c>
      <c r="D26" s="3">
        <v>8</v>
      </c>
      <c r="E26" s="8">
        <f>D26*260.07</f>
        <v>2080.56</v>
      </c>
    </row>
    <row r="27" spans="1:7" x14ac:dyDescent="0.25">
      <c r="A27" s="23"/>
      <c r="B27" s="9"/>
      <c r="C27" s="3"/>
      <c r="D27" s="3"/>
      <c r="E27" s="8"/>
    </row>
    <row r="28" spans="1:7" s="14" customFormat="1" ht="14.25" x14ac:dyDescent="0.2">
      <c r="A28" s="10" t="s">
        <v>29</v>
      </c>
      <c r="B28" s="11"/>
      <c r="C28" s="12"/>
      <c r="D28" s="12"/>
      <c r="E28" s="13">
        <f>SUM(E22:E27)</f>
        <v>92207.8</v>
      </c>
    </row>
    <row r="30" spans="1:7" ht="36" customHeight="1" x14ac:dyDescent="0.25">
      <c r="A30" s="64" t="s">
        <v>63</v>
      </c>
      <c r="B30" s="64"/>
      <c r="C30" s="64"/>
      <c r="D30" s="64"/>
      <c r="E30" s="64"/>
    </row>
    <row r="31" spans="1:7" ht="28.5" customHeight="1" x14ac:dyDescent="0.25">
      <c r="A31" s="65" t="s">
        <v>21</v>
      </c>
      <c r="B31" s="65"/>
      <c r="C31" s="65"/>
      <c r="D31" s="65"/>
      <c r="E31" s="65"/>
    </row>
    <row r="32" spans="1:7" x14ac:dyDescent="0.25">
      <c r="A32" s="65" t="s">
        <v>20</v>
      </c>
      <c r="B32" s="65"/>
      <c r="C32" s="65"/>
      <c r="D32" s="65"/>
      <c r="E32" s="65"/>
    </row>
    <row r="33" spans="1:5" ht="28.5" customHeight="1" x14ac:dyDescent="0.25">
      <c r="A33" s="65" t="s">
        <v>30</v>
      </c>
      <c r="B33" s="65"/>
      <c r="C33" s="65"/>
      <c r="D33" s="65"/>
      <c r="E33" s="65"/>
    </row>
    <row r="34" spans="1:5" x14ac:dyDescent="0.25">
      <c r="A34" s="65" t="s">
        <v>18</v>
      </c>
      <c r="B34" s="65"/>
      <c r="C34" s="65"/>
      <c r="D34" s="65"/>
      <c r="E34" s="65"/>
    </row>
    <row r="35" spans="1:5" x14ac:dyDescent="0.25">
      <c r="A35" s="28"/>
      <c r="B35" s="28"/>
      <c r="C35" s="28"/>
      <c r="D35" s="28"/>
      <c r="E35" s="28"/>
    </row>
    <row r="36" spans="1:5" x14ac:dyDescent="0.25">
      <c r="A36" s="66" t="s">
        <v>5</v>
      </c>
      <c r="B36" s="66"/>
      <c r="C36" s="66"/>
      <c r="D36" s="66"/>
      <c r="E36" s="66"/>
    </row>
    <row r="37" spans="1:5" x14ac:dyDescent="0.25">
      <c r="A37" s="65" t="s">
        <v>18</v>
      </c>
      <c r="B37" s="65"/>
      <c r="C37" s="65"/>
      <c r="D37" s="65"/>
      <c r="E37" s="65"/>
    </row>
    <row r="38" spans="1:5" x14ac:dyDescent="0.25">
      <c r="A38" s="67" t="s">
        <v>56</v>
      </c>
      <c r="B38" s="67"/>
      <c r="C38" s="67"/>
      <c r="D38" s="67"/>
      <c r="E38" s="5"/>
    </row>
    <row r="39" spans="1:5" x14ac:dyDescent="0.25">
      <c r="B39" s="62" t="s">
        <v>19</v>
      </c>
      <c r="C39" s="62"/>
      <c r="D39" s="62"/>
      <c r="E39" s="6" t="s">
        <v>6</v>
      </c>
    </row>
    <row r="40" spans="1:5" x14ac:dyDescent="0.25">
      <c r="A40" s="30"/>
      <c r="B40" s="30"/>
      <c r="C40" s="30"/>
      <c r="D40" s="30"/>
      <c r="E40" s="30"/>
    </row>
    <row r="41" spans="1:5" x14ac:dyDescent="0.25">
      <c r="A41" s="68" t="s">
        <v>42</v>
      </c>
      <c r="B41" s="68"/>
      <c r="C41" s="68"/>
      <c r="D41" s="68"/>
      <c r="E41" s="68"/>
    </row>
    <row r="42" spans="1:5" x14ac:dyDescent="0.25">
      <c r="B42" s="62" t="s">
        <v>19</v>
      </c>
      <c r="C42" s="62"/>
      <c r="D42" s="62"/>
      <c r="E42" s="6" t="s">
        <v>6</v>
      </c>
    </row>
    <row r="44" spans="1:5" x14ac:dyDescent="0.25">
      <c r="A44" s="2" t="s">
        <v>40</v>
      </c>
    </row>
    <row r="45" spans="1:5" x14ac:dyDescent="0.25">
      <c r="A45" s="14" t="s">
        <v>31</v>
      </c>
    </row>
    <row r="46" spans="1:5" x14ac:dyDescent="0.25">
      <c r="A46" s="2" t="s">
        <v>38</v>
      </c>
      <c r="B46" s="19">
        <f>'2кв'!B55</f>
        <v>660.57500000002619</v>
      </c>
    </row>
    <row r="47" spans="1:5" ht="16.5" customHeight="1" x14ac:dyDescent="0.25">
      <c r="A47" s="29" t="s">
        <v>76</v>
      </c>
      <c r="B47" s="20"/>
    </row>
    <row r="48" spans="1:5" x14ac:dyDescent="0.25">
      <c r="A48" s="2" t="s">
        <v>34</v>
      </c>
      <c r="B48" s="20">
        <v>180895.323</v>
      </c>
    </row>
    <row r="49" spans="1:4" x14ac:dyDescent="0.25">
      <c r="A49" s="2" t="s">
        <v>45</v>
      </c>
      <c r="B49" s="20">
        <f>350*3</f>
        <v>1050</v>
      </c>
    </row>
    <row r="50" spans="1:4" x14ac:dyDescent="0.25">
      <c r="A50" s="2" t="s">
        <v>43</v>
      </c>
      <c r="B50" s="21">
        <f>3*110</f>
        <v>330</v>
      </c>
    </row>
    <row r="51" spans="1:4" ht="15.6" customHeight="1" x14ac:dyDescent="0.25">
      <c r="A51" s="2" t="s">
        <v>35</v>
      </c>
      <c r="B51" s="20">
        <f>E28</f>
        <v>92207.8</v>
      </c>
    </row>
    <row r="52" spans="1:4" x14ac:dyDescent="0.25">
      <c r="A52" s="15" t="s">
        <v>37</v>
      </c>
      <c r="B52" s="19">
        <f>B46+B48+B49+B50-B51</f>
        <v>90728.098000000042</v>
      </c>
    </row>
    <row r="56" spans="1:4" x14ac:dyDescent="0.25">
      <c r="D56" s="22"/>
    </row>
  </sheetData>
  <mergeCells count="30">
    <mergeCell ref="B42:D42"/>
    <mergeCell ref="A20:E20"/>
    <mergeCell ref="A30:E30"/>
    <mergeCell ref="A31:E31"/>
    <mergeCell ref="A32:E32"/>
    <mergeCell ref="A33:E33"/>
    <mergeCell ref="A34:E34"/>
    <mergeCell ref="A36:E36"/>
    <mergeCell ref="A37:E37"/>
    <mergeCell ref="A38:D38"/>
    <mergeCell ref="B39:D39"/>
    <mergeCell ref="A41:E41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BreakPreview" topLeftCell="A35" zoomScaleSheetLayoutView="100" workbookViewId="0">
      <selection activeCell="B53" sqref="B53"/>
    </sheetView>
  </sheetViews>
  <sheetFormatPr defaultColWidth="9.140625" defaultRowHeight="15" x14ac:dyDescent="0.25"/>
  <cols>
    <col min="1" max="1" width="34.28515625" style="2" customWidth="1"/>
    <col min="2" max="2" width="20.28515625" style="2" customWidth="1"/>
    <col min="3" max="3" width="13" style="2" customWidth="1"/>
    <col min="4" max="4" width="14.85546875" style="2" customWidth="1"/>
    <col min="5" max="5" width="14.5703125" style="2" customWidth="1"/>
    <col min="6" max="7" width="9.140625" style="2"/>
    <col min="8" max="8" width="13" style="2" customWidth="1"/>
    <col min="9" max="16384" width="9.140625" style="2"/>
  </cols>
  <sheetData>
    <row r="1" spans="1:5" ht="15.75" x14ac:dyDescent="0.25">
      <c r="A1" s="73" t="s">
        <v>11</v>
      </c>
      <c r="B1" s="73"/>
      <c r="C1" s="73"/>
      <c r="D1" s="73"/>
      <c r="E1" s="73"/>
    </row>
    <row r="2" spans="1:5" ht="33.75" customHeight="1" x14ac:dyDescent="0.25">
      <c r="A2" s="74" t="s">
        <v>12</v>
      </c>
      <c r="B2" s="75"/>
      <c r="C2" s="75"/>
      <c r="D2" s="75"/>
      <c r="E2" s="75"/>
    </row>
    <row r="3" spans="1:5" x14ac:dyDescent="0.25">
      <c r="A3" s="76" t="s">
        <v>77</v>
      </c>
      <c r="B3" s="76"/>
      <c r="C3" s="76"/>
      <c r="D3" s="76"/>
      <c r="E3" s="76"/>
    </row>
    <row r="4" spans="1:5" s="1" customFormat="1" ht="15.75" x14ac:dyDescent="0.25">
      <c r="A4" s="18" t="s">
        <v>13</v>
      </c>
      <c r="B4" s="4"/>
      <c r="C4" s="4"/>
      <c r="D4" s="38"/>
      <c r="E4" s="38" t="s">
        <v>78</v>
      </c>
    </row>
    <row r="5" spans="1:5" x14ac:dyDescent="0.25">
      <c r="A5" s="35"/>
      <c r="B5" s="4"/>
      <c r="C5" s="4"/>
      <c r="D5" s="4"/>
      <c r="E5" s="4"/>
    </row>
    <row r="6" spans="1:5" x14ac:dyDescent="0.25">
      <c r="A6" s="65" t="s">
        <v>0</v>
      </c>
      <c r="B6" s="65"/>
      <c r="C6" s="65"/>
      <c r="D6" s="65"/>
      <c r="E6" s="65"/>
    </row>
    <row r="7" spans="1:5" x14ac:dyDescent="0.25">
      <c r="A7" s="67" t="s">
        <v>24</v>
      </c>
      <c r="B7" s="67"/>
      <c r="C7" s="67"/>
      <c r="D7" s="67"/>
      <c r="E7" s="67"/>
    </row>
    <row r="8" spans="1:5" x14ac:dyDescent="0.25">
      <c r="A8" s="69" t="s">
        <v>1</v>
      </c>
      <c r="B8" s="69"/>
      <c r="C8" s="69"/>
      <c r="D8" s="69"/>
      <c r="E8" s="69"/>
    </row>
    <row r="9" spans="1:5" ht="13.9" customHeight="1" x14ac:dyDescent="0.25">
      <c r="A9" s="64" t="s">
        <v>39</v>
      </c>
      <c r="B9" s="64"/>
      <c r="C9" s="64"/>
      <c r="D9" s="64"/>
      <c r="E9" s="64"/>
    </row>
    <row r="10" spans="1:5" ht="24.75" customHeight="1" x14ac:dyDescent="0.25">
      <c r="A10" s="70" t="s">
        <v>14</v>
      </c>
      <c r="B10" s="71"/>
      <c r="C10" s="71"/>
      <c r="D10" s="71"/>
      <c r="E10" s="71"/>
    </row>
    <row r="11" spans="1:5" ht="29.25" customHeight="1" x14ac:dyDescent="0.25">
      <c r="A11" s="64" t="s">
        <v>41</v>
      </c>
      <c r="B11" s="64"/>
      <c r="C11" s="64"/>
      <c r="D11" s="64"/>
      <c r="E11" s="64"/>
    </row>
    <row r="12" spans="1:5" x14ac:dyDescent="0.25">
      <c r="A12" s="69" t="s">
        <v>15</v>
      </c>
      <c r="B12" s="72"/>
      <c r="C12" s="72"/>
      <c r="D12" s="72"/>
      <c r="E12" s="72"/>
    </row>
    <row r="13" spans="1:5" x14ac:dyDescent="0.25">
      <c r="A13" s="65" t="s">
        <v>22</v>
      </c>
      <c r="B13" s="65"/>
      <c r="C13" s="65"/>
      <c r="D13" s="65"/>
      <c r="E13" s="65"/>
    </row>
    <row r="14" spans="1:5" x14ac:dyDescent="0.25">
      <c r="A14" s="69" t="s">
        <v>2</v>
      </c>
      <c r="B14" s="72"/>
      <c r="C14" s="72"/>
      <c r="D14" s="72"/>
      <c r="E14" s="72"/>
    </row>
    <row r="15" spans="1:5" x14ac:dyDescent="0.25">
      <c r="A15" s="65" t="s">
        <v>49</v>
      </c>
      <c r="B15" s="65"/>
      <c r="C15" s="65"/>
      <c r="D15" s="65"/>
      <c r="E15" s="65"/>
    </row>
    <row r="16" spans="1:5" x14ac:dyDescent="0.25">
      <c r="A16" s="69" t="s">
        <v>16</v>
      </c>
      <c r="B16" s="72"/>
      <c r="C16" s="72"/>
      <c r="D16" s="72"/>
      <c r="E16" s="72"/>
    </row>
    <row r="17" spans="1:7" ht="29.25" customHeight="1" x14ac:dyDescent="0.25">
      <c r="A17" s="65" t="s">
        <v>17</v>
      </c>
      <c r="B17" s="65"/>
      <c r="C17" s="65"/>
      <c r="D17" s="65"/>
      <c r="E17" s="65"/>
    </row>
    <row r="18" spans="1:7" ht="60.75" customHeight="1" x14ac:dyDescent="0.25">
      <c r="A18" s="65" t="s">
        <v>32</v>
      </c>
      <c r="B18" s="65"/>
      <c r="C18" s="65"/>
      <c r="D18" s="65"/>
      <c r="E18" s="65"/>
    </row>
    <row r="19" spans="1:7" ht="31.5" customHeight="1" x14ac:dyDescent="0.25">
      <c r="A19" s="63" t="s">
        <v>25</v>
      </c>
      <c r="B19" s="63"/>
      <c r="C19" s="63"/>
      <c r="D19" s="63"/>
      <c r="E19" s="63"/>
    </row>
    <row r="20" spans="1:7" x14ac:dyDescent="0.25">
      <c r="A20" s="63"/>
      <c r="B20" s="63"/>
      <c r="C20" s="63"/>
      <c r="D20" s="63"/>
      <c r="E20" s="63"/>
      <c r="F20" s="2">
        <v>1261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6" t="s">
        <v>44</v>
      </c>
      <c r="B22" s="9" t="s">
        <v>33</v>
      </c>
      <c r="C22" s="3" t="s">
        <v>4</v>
      </c>
      <c r="D22" s="3">
        <v>16.78</v>
      </c>
      <c r="E22" s="8">
        <f>D22*F20*G20</f>
        <v>63478.740000000005</v>
      </c>
    </row>
    <row r="23" spans="1:7" x14ac:dyDescent="0.25">
      <c r="A23" s="7" t="s">
        <v>36</v>
      </c>
      <c r="B23" s="9" t="s">
        <v>23</v>
      </c>
      <c r="C23" s="3" t="s">
        <v>4</v>
      </c>
      <c r="D23" s="3">
        <v>4.3600000000000003</v>
      </c>
      <c r="E23" s="8">
        <f>D23*F20*G20</f>
        <v>16493.88</v>
      </c>
    </row>
    <row r="24" spans="1:7" x14ac:dyDescent="0.25">
      <c r="A24" s="17" t="s">
        <v>26</v>
      </c>
      <c r="B24" s="9" t="s">
        <v>79</v>
      </c>
      <c r="C24" s="3" t="s">
        <v>28</v>
      </c>
      <c r="D24" s="3"/>
      <c r="E24" s="8">
        <v>8791.9</v>
      </c>
    </row>
    <row r="25" spans="1:7" x14ac:dyDescent="0.25">
      <c r="A25" s="36" t="s">
        <v>80</v>
      </c>
      <c r="B25" s="9" t="s">
        <v>81</v>
      </c>
      <c r="C25" s="3" t="s">
        <v>46</v>
      </c>
      <c r="D25" s="3">
        <v>22</v>
      </c>
      <c r="E25" s="8">
        <f>D25*260.07</f>
        <v>5721.54</v>
      </c>
    </row>
    <row r="26" spans="1:7" x14ac:dyDescent="0.25">
      <c r="A26" s="23"/>
      <c r="B26" s="9"/>
      <c r="C26" s="3"/>
      <c r="D26" s="3"/>
      <c r="E26" s="8"/>
    </row>
    <row r="27" spans="1:7" s="14" customFormat="1" ht="14.25" x14ac:dyDescent="0.2">
      <c r="A27" s="10" t="s">
        <v>29</v>
      </c>
      <c r="B27" s="11"/>
      <c r="C27" s="12"/>
      <c r="D27" s="12"/>
      <c r="E27" s="13">
        <f>SUM(E22:E26)</f>
        <v>94486.06</v>
      </c>
    </row>
    <row r="29" spans="1:7" ht="36" customHeight="1" x14ac:dyDescent="0.25">
      <c r="A29" s="64" t="s">
        <v>82</v>
      </c>
      <c r="B29" s="64"/>
      <c r="C29" s="64"/>
      <c r="D29" s="64"/>
      <c r="E29" s="64"/>
    </row>
    <row r="30" spans="1:7" ht="28.5" customHeight="1" x14ac:dyDescent="0.25">
      <c r="A30" s="65" t="s">
        <v>21</v>
      </c>
      <c r="B30" s="65"/>
      <c r="C30" s="65"/>
      <c r="D30" s="65"/>
      <c r="E30" s="65"/>
    </row>
    <row r="31" spans="1:7" x14ac:dyDescent="0.25">
      <c r="A31" s="65" t="s">
        <v>20</v>
      </c>
      <c r="B31" s="65"/>
      <c r="C31" s="65"/>
      <c r="D31" s="65"/>
      <c r="E31" s="65"/>
    </row>
    <row r="32" spans="1:7" ht="28.5" customHeight="1" x14ac:dyDescent="0.25">
      <c r="A32" s="65" t="s">
        <v>30</v>
      </c>
      <c r="B32" s="65"/>
      <c r="C32" s="65"/>
      <c r="D32" s="65"/>
      <c r="E32" s="65"/>
    </row>
    <row r="33" spans="1:5" x14ac:dyDescent="0.25">
      <c r="A33" s="65" t="s">
        <v>18</v>
      </c>
      <c r="B33" s="65"/>
      <c r="C33" s="65"/>
      <c r="D33" s="65"/>
      <c r="E33" s="65"/>
    </row>
    <row r="34" spans="1:5" x14ac:dyDescent="0.25">
      <c r="A34" s="33"/>
      <c r="B34" s="33"/>
      <c r="C34" s="33"/>
      <c r="D34" s="33"/>
      <c r="E34" s="33"/>
    </row>
    <row r="35" spans="1:5" x14ac:dyDescent="0.25">
      <c r="A35" s="66" t="s">
        <v>5</v>
      </c>
      <c r="B35" s="66"/>
      <c r="C35" s="66"/>
      <c r="D35" s="66"/>
      <c r="E35" s="66"/>
    </row>
    <row r="36" spans="1:5" x14ac:dyDescent="0.25">
      <c r="A36" s="65" t="s">
        <v>18</v>
      </c>
      <c r="B36" s="65"/>
      <c r="C36" s="65"/>
      <c r="D36" s="65"/>
      <c r="E36" s="65"/>
    </row>
    <row r="37" spans="1:5" x14ac:dyDescent="0.25">
      <c r="A37" s="67" t="s">
        <v>56</v>
      </c>
      <c r="B37" s="67"/>
      <c r="C37" s="67"/>
      <c r="D37" s="67"/>
      <c r="E37" s="5"/>
    </row>
    <row r="38" spans="1:5" x14ac:dyDescent="0.25">
      <c r="B38" s="62" t="s">
        <v>19</v>
      </c>
      <c r="C38" s="62"/>
      <c r="D38" s="62"/>
      <c r="E38" s="6" t="s">
        <v>6</v>
      </c>
    </row>
    <row r="39" spans="1:5" x14ac:dyDescent="0.25">
      <c r="A39" s="34"/>
      <c r="B39" s="34"/>
      <c r="C39" s="34"/>
      <c r="D39" s="34"/>
      <c r="E39" s="34"/>
    </row>
    <row r="40" spans="1:5" x14ac:dyDescent="0.25">
      <c r="A40" s="68" t="s">
        <v>42</v>
      </c>
      <c r="B40" s="68"/>
      <c r="C40" s="68"/>
      <c r="D40" s="68"/>
      <c r="E40" s="68"/>
    </row>
    <row r="41" spans="1:5" x14ac:dyDescent="0.25">
      <c r="B41" s="62" t="s">
        <v>19</v>
      </c>
      <c r="C41" s="62"/>
      <c r="D41" s="62"/>
      <c r="E41" s="6" t="s">
        <v>6</v>
      </c>
    </row>
    <row r="43" spans="1:5" x14ac:dyDescent="0.25">
      <c r="A43" s="2" t="s">
        <v>40</v>
      </c>
    </row>
    <row r="44" spans="1:5" x14ac:dyDescent="0.25">
      <c r="A44" s="14" t="s">
        <v>31</v>
      </c>
    </row>
    <row r="45" spans="1:5" x14ac:dyDescent="0.25">
      <c r="A45" s="2" t="s">
        <v>38</v>
      </c>
      <c r="B45" s="19">
        <f>'3кв'!B52</f>
        <v>90728.098000000042</v>
      </c>
    </row>
    <row r="46" spans="1:5" ht="16.5" customHeight="1" x14ac:dyDescent="0.25">
      <c r="A46" s="32" t="s">
        <v>83</v>
      </c>
      <c r="B46" s="20"/>
    </row>
    <row r="47" spans="1:5" x14ac:dyDescent="0.25">
      <c r="A47" s="2" t="s">
        <v>34</v>
      </c>
      <c r="B47" s="20">
        <v>96829.7</v>
      </c>
    </row>
    <row r="48" spans="1:5" x14ac:dyDescent="0.25">
      <c r="A48" s="2" t="s">
        <v>115</v>
      </c>
      <c r="B48" s="20">
        <v>3592.22</v>
      </c>
    </row>
    <row r="49" spans="1:4" x14ac:dyDescent="0.25">
      <c r="A49" s="2" t="s">
        <v>45</v>
      </c>
      <c r="B49" s="20">
        <f>350*3</f>
        <v>1050</v>
      </c>
    </row>
    <row r="50" spans="1:4" x14ac:dyDescent="0.25">
      <c r="A50" s="2" t="s">
        <v>43</v>
      </c>
      <c r="B50" s="21">
        <f>3*110</f>
        <v>330</v>
      </c>
    </row>
    <row r="51" spans="1:4" ht="15.6" customHeight="1" x14ac:dyDescent="0.25">
      <c r="A51" s="2" t="s">
        <v>35</v>
      </c>
      <c r="B51" s="20">
        <f>E27</f>
        <v>94486.06</v>
      </c>
    </row>
    <row r="52" spans="1:4" x14ac:dyDescent="0.25">
      <c r="A52" s="15" t="s">
        <v>37</v>
      </c>
      <c r="B52" s="19">
        <f>B45+B47+B49+B50+B48-B51</f>
        <v>98043.958000000042</v>
      </c>
    </row>
    <row r="56" spans="1:4" x14ac:dyDescent="0.25">
      <c r="D56" s="22"/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1:D41"/>
    <mergeCell ref="A20:E20"/>
    <mergeCell ref="A29:E29"/>
    <mergeCell ref="A30:E30"/>
    <mergeCell ref="A31:E31"/>
    <mergeCell ref="A32:E32"/>
    <mergeCell ref="A33:E33"/>
    <mergeCell ref="A35:E35"/>
    <mergeCell ref="A36:E36"/>
    <mergeCell ref="A37:D37"/>
    <mergeCell ref="B38:D38"/>
    <mergeCell ref="A40:E4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BreakPreview" topLeftCell="A13" zoomScaleSheetLayoutView="100" workbookViewId="0">
      <selection activeCell="B13" sqref="B13:C1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78" t="s">
        <v>84</v>
      </c>
      <c r="B1" s="78"/>
      <c r="C1" s="78"/>
      <c r="D1" s="39"/>
    </row>
    <row r="2" spans="1:5" ht="15.75" x14ac:dyDescent="0.25">
      <c r="A2" s="79" t="s">
        <v>85</v>
      </c>
      <c r="B2" s="79"/>
      <c r="C2" s="79"/>
      <c r="D2" s="40"/>
    </row>
    <row r="3" spans="1:5" ht="15.75" x14ac:dyDescent="0.25">
      <c r="A3" s="79" t="s">
        <v>86</v>
      </c>
      <c r="B3" s="79"/>
      <c r="C3" s="79"/>
      <c r="D3" s="40"/>
    </row>
    <row r="4" spans="1:5" ht="15.75" x14ac:dyDescent="0.25">
      <c r="A4" s="78" t="s">
        <v>105</v>
      </c>
      <c r="B4" s="78"/>
      <c r="C4" s="78"/>
      <c r="D4" s="39"/>
    </row>
    <row r="5" spans="1:5" ht="15.75" x14ac:dyDescent="0.25">
      <c r="A5" s="80"/>
      <c r="B5" s="80"/>
      <c r="C5" s="80"/>
      <c r="D5" s="1"/>
    </row>
    <row r="6" spans="1:5" ht="15.75" x14ac:dyDescent="0.25">
      <c r="A6" s="40"/>
      <c r="B6" s="41" t="s">
        <v>87</v>
      </c>
      <c r="C6" s="42">
        <f>'1КВ'!B45</f>
        <v>8237.1</v>
      </c>
      <c r="D6" s="43"/>
    </row>
    <row r="7" spans="1:5" ht="15.75" x14ac:dyDescent="0.25">
      <c r="A7" s="44" t="s">
        <v>88</v>
      </c>
      <c r="B7" s="41" t="s">
        <v>106</v>
      </c>
      <c r="C7" s="42"/>
      <c r="D7" s="43"/>
    </row>
    <row r="8" spans="1:5" ht="15.75" x14ac:dyDescent="0.25">
      <c r="B8" s="45" t="s">
        <v>89</v>
      </c>
      <c r="C8" s="46">
        <f>'1КВ'!B47+'2кв'!B51+'3кв'!B48+'4кв'!B47</f>
        <v>454933.46300000005</v>
      </c>
      <c r="D8" s="47"/>
    </row>
    <row r="9" spans="1:5" ht="15.75" x14ac:dyDescent="0.25">
      <c r="B9" s="45" t="s">
        <v>116</v>
      </c>
      <c r="C9" s="46">
        <f>'4кв'!B48</f>
        <v>3592.22</v>
      </c>
      <c r="D9" s="47"/>
    </row>
    <row r="10" spans="1:5" ht="30" x14ac:dyDescent="0.25">
      <c r="B10" s="48" t="s">
        <v>107</v>
      </c>
      <c r="C10" s="46">
        <f>'1КВ'!B48+'2кв'!B52+'3кв'!B49+'4кв'!B49</f>
        <v>4200</v>
      </c>
      <c r="D10" s="47"/>
    </row>
    <row r="11" spans="1:5" ht="30" x14ac:dyDescent="0.25">
      <c r="B11" s="48" t="s">
        <v>108</v>
      </c>
      <c r="C11" s="46">
        <f>'1КВ'!B49+'2кв'!B53+'3кв'!B50+'4кв'!B50</f>
        <v>1320</v>
      </c>
      <c r="D11" s="47"/>
    </row>
    <row r="12" spans="1:5" ht="15.75" x14ac:dyDescent="0.25">
      <c r="A12" s="49"/>
      <c r="B12" s="45" t="s">
        <v>90</v>
      </c>
      <c r="C12" s="50">
        <f>SUM(C8:C11)</f>
        <v>464045.68300000002</v>
      </c>
      <c r="D12" s="43"/>
    </row>
    <row r="13" spans="1:5" ht="15.75" x14ac:dyDescent="0.25">
      <c r="A13" s="1"/>
      <c r="B13" s="81"/>
      <c r="C13" s="82"/>
      <c r="D13" s="51"/>
    </row>
    <row r="14" spans="1:5" ht="15.75" x14ac:dyDescent="0.25">
      <c r="A14" s="52" t="s">
        <v>91</v>
      </c>
      <c r="B14" s="16" t="s">
        <v>44</v>
      </c>
      <c r="C14" s="46">
        <f>'1КВ'!E22+'2кв'!E22+'3кв'!E22+'4кв'!E22</f>
        <v>240447.47999999998</v>
      </c>
      <c r="D14" s="51"/>
    </row>
    <row r="15" spans="1:5" ht="15.75" x14ac:dyDescent="0.25">
      <c r="A15" s="52"/>
      <c r="B15" s="7" t="s">
        <v>36</v>
      </c>
      <c r="C15" s="46">
        <f>'1КВ'!E23+'2кв'!E23+'3кв'!E23+'4кв'!E23</f>
        <v>62495.16</v>
      </c>
      <c r="D15" s="51"/>
    </row>
    <row r="16" spans="1:5" ht="15.75" x14ac:dyDescent="0.25">
      <c r="A16" s="1"/>
      <c r="B16" s="7" t="s">
        <v>26</v>
      </c>
      <c r="C16" s="46">
        <f>'1КВ'!E24+'2кв'!E24+'3кв'!E24+'4кв'!E24</f>
        <v>30357.189999999995</v>
      </c>
      <c r="D16" s="51"/>
      <c r="E16" s="53"/>
    </row>
    <row r="17" spans="1:5" ht="15.75" x14ac:dyDescent="0.25">
      <c r="A17" s="52"/>
      <c r="B17" s="54" t="s">
        <v>110</v>
      </c>
      <c r="C17" s="46">
        <f>'1КВ'!E25+'1КВ'!E26+'2кв'!E28+'3кв'!E26+'4кв'!E25</f>
        <v>14054.774999999998</v>
      </c>
      <c r="D17" s="51"/>
    </row>
    <row r="18" spans="1:5" ht="15.75" x14ac:dyDescent="0.25">
      <c r="A18" s="52"/>
      <c r="B18" s="55" t="s">
        <v>92</v>
      </c>
      <c r="C18" s="46">
        <f>SUM(C20:C25)</f>
        <v>26884.22</v>
      </c>
      <c r="D18" s="51"/>
    </row>
    <row r="19" spans="1:5" ht="15.75" x14ac:dyDescent="0.25">
      <c r="A19" s="52"/>
      <c r="B19" s="55" t="s">
        <v>93</v>
      </c>
      <c r="C19" s="46"/>
      <c r="D19" s="51"/>
    </row>
    <row r="20" spans="1:5" ht="15.75" x14ac:dyDescent="0.25">
      <c r="A20" s="52"/>
      <c r="B20" s="55" t="s">
        <v>109</v>
      </c>
      <c r="C20" s="46">
        <f>'3кв'!E25</f>
        <v>5400</v>
      </c>
      <c r="D20" s="51"/>
    </row>
    <row r="21" spans="1:5" ht="15.75" x14ac:dyDescent="0.25">
      <c r="A21" s="52"/>
      <c r="B21" s="55" t="s">
        <v>111</v>
      </c>
      <c r="C21" s="46">
        <f>'2кв'!E25</f>
        <v>8800</v>
      </c>
      <c r="D21" s="51"/>
    </row>
    <row r="22" spans="1:5" ht="15.75" x14ac:dyDescent="0.25">
      <c r="A22" s="52"/>
      <c r="B22" s="55" t="s">
        <v>112</v>
      </c>
      <c r="C22" s="46">
        <f>'2кв'!E26</f>
        <v>9331.25</v>
      </c>
      <c r="D22" s="51"/>
    </row>
    <row r="23" spans="1:5" ht="15.75" x14ac:dyDescent="0.25">
      <c r="A23" s="52"/>
      <c r="B23" s="55" t="s">
        <v>113</v>
      </c>
      <c r="C23" s="46">
        <f>'2кв'!E27</f>
        <v>2646.4</v>
      </c>
      <c r="D23" s="51"/>
    </row>
    <row r="24" spans="1:5" ht="15.75" x14ac:dyDescent="0.25">
      <c r="A24" s="52"/>
      <c r="B24" s="55" t="s">
        <v>114</v>
      </c>
      <c r="C24" s="46">
        <f>'2кв'!E29</f>
        <v>706.57</v>
      </c>
      <c r="D24" s="51"/>
    </row>
    <row r="25" spans="1:5" ht="15.75" x14ac:dyDescent="0.25">
      <c r="A25" s="52"/>
      <c r="B25" s="55"/>
      <c r="C25" s="46"/>
      <c r="D25" s="51"/>
    </row>
    <row r="26" spans="1:5" ht="15.75" x14ac:dyDescent="0.25">
      <c r="A26" s="1"/>
      <c r="B26" s="56" t="s">
        <v>94</v>
      </c>
      <c r="C26" s="50">
        <f>SUM(C14:C18)</f>
        <v>374238.82500000007</v>
      </c>
      <c r="D26" s="51"/>
      <c r="E26" s="53"/>
    </row>
    <row r="27" spans="1:5" ht="15.75" x14ac:dyDescent="0.25">
      <c r="A27" s="1"/>
      <c r="B27" s="57" t="s">
        <v>95</v>
      </c>
      <c r="C27" s="50">
        <f>C6+C12-C26</f>
        <v>98043.957999999926</v>
      </c>
      <c r="D27" s="51"/>
    </row>
    <row r="28" spans="1:5" ht="15.75" x14ac:dyDescent="0.25">
      <c r="A28" s="1"/>
      <c r="B28" s="44"/>
      <c r="C28" s="44"/>
      <c r="D28" s="51"/>
    </row>
    <row r="29" spans="1:5" ht="15.75" x14ac:dyDescent="0.25">
      <c r="A29" s="1"/>
      <c r="B29" s="58" t="s">
        <v>96</v>
      </c>
      <c r="C29" s="58"/>
      <c r="D29" s="51"/>
    </row>
    <row r="30" spans="1:5" ht="15.75" x14ac:dyDescent="0.25">
      <c r="A30" s="1"/>
      <c r="B30" s="58" t="s">
        <v>97</v>
      </c>
      <c r="C30" s="59">
        <v>114421.18</v>
      </c>
      <c r="D30" s="51"/>
    </row>
    <row r="31" spans="1:5" ht="15.75" x14ac:dyDescent="0.25">
      <c r="A31" s="1"/>
      <c r="B31" s="60" t="s">
        <v>98</v>
      </c>
      <c r="C31" s="61">
        <v>42291.15</v>
      </c>
      <c r="D31" s="51"/>
    </row>
    <row r="32" spans="1:5" ht="15.75" x14ac:dyDescent="0.25">
      <c r="A32" s="1"/>
      <c r="B32" s="58" t="s">
        <v>99</v>
      </c>
      <c r="C32" s="59">
        <f>C31-C30</f>
        <v>-72130.03</v>
      </c>
      <c r="D32" s="51"/>
    </row>
    <row r="33" spans="1:4" ht="15.75" x14ac:dyDescent="0.25">
      <c r="A33" s="1"/>
      <c r="B33" s="44"/>
      <c r="C33" s="44"/>
      <c r="D33" s="51"/>
    </row>
    <row r="34" spans="1:4" ht="15.75" x14ac:dyDescent="0.25">
      <c r="A34" s="1"/>
      <c r="B34" s="44"/>
      <c r="C34" s="44"/>
      <c r="D34" s="51"/>
    </row>
    <row r="35" spans="1:4" ht="15.75" x14ac:dyDescent="0.25">
      <c r="A35" s="1"/>
      <c r="B35" s="44"/>
      <c r="C35" s="44"/>
      <c r="D35" s="51"/>
    </row>
    <row r="36" spans="1:4" ht="15.75" x14ac:dyDescent="0.25">
      <c r="A36" s="1"/>
      <c r="B36" s="44"/>
      <c r="C36" s="44"/>
      <c r="D36" s="51"/>
    </row>
    <row r="37" spans="1:4" ht="15.75" x14ac:dyDescent="0.25">
      <c r="A37" s="1" t="s">
        <v>100</v>
      </c>
      <c r="B37" s="44" t="s">
        <v>101</v>
      </c>
      <c r="C37" s="44"/>
      <c r="D37" s="51"/>
    </row>
    <row r="38" spans="1:4" ht="15.75" x14ac:dyDescent="0.25">
      <c r="A38" s="1"/>
      <c r="B38" s="44" t="s">
        <v>102</v>
      </c>
      <c r="C38" s="44"/>
      <c r="D38" s="51"/>
    </row>
    <row r="39" spans="1:4" ht="15.75" x14ac:dyDescent="0.25">
      <c r="A39" s="1"/>
      <c r="B39" s="44" t="s">
        <v>103</v>
      </c>
      <c r="C39" s="44"/>
      <c r="D39" s="51"/>
    </row>
    <row r="40" spans="1:4" ht="15.75" x14ac:dyDescent="0.25">
      <c r="A40" s="1"/>
      <c r="B40" s="44"/>
      <c r="C40" s="44"/>
      <c r="D40" s="51"/>
    </row>
    <row r="41" spans="1:4" ht="15.75" x14ac:dyDescent="0.25">
      <c r="A41" s="1"/>
      <c r="B41" s="44"/>
      <c r="C41" s="44"/>
      <c r="D41" s="51"/>
    </row>
    <row r="42" spans="1:4" ht="15.75" x14ac:dyDescent="0.25">
      <c r="A42" s="1"/>
      <c r="B42" s="44" t="s">
        <v>104</v>
      </c>
      <c r="C42" s="44"/>
      <c r="D42" s="51"/>
    </row>
    <row r="43" spans="1:4" ht="15.75" x14ac:dyDescent="0.25">
      <c r="A43" s="1"/>
      <c r="B43" s="44"/>
      <c r="C43" s="44"/>
      <c r="D43" s="51"/>
    </row>
    <row r="44" spans="1:4" ht="15.75" x14ac:dyDescent="0.25">
      <c r="A44" s="1"/>
      <c r="B44" s="44"/>
      <c r="C44" s="44"/>
      <c r="D44" s="51"/>
    </row>
    <row r="45" spans="1:4" ht="15.75" x14ac:dyDescent="0.25">
      <c r="A45" s="1"/>
      <c r="B45" s="44"/>
      <c r="C45" s="44"/>
      <c r="D45" s="51"/>
    </row>
    <row r="46" spans="1:4" ht="15.75" x14ac:dyDescent="0.25">
      <c r="A46" s="1"/>
      <c r="B46" s="44"/>
      <c r="C46" s="44"/>
      <c r="D46" s="51"/>
    </row>
  </sheetData>
  <mergeCells count="6">
    <mergeCell ref="B13:C13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2024-02-26T06:19:54Z</dcterms:modified>
</cp:coreProperties>
</file>